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n005\AppData\Roaming\Justsystem\Homepage Builder Version 22 SP\Site\site20200713101650\img\"/>
    </mc:Choice>
  </mc:AlternateContent>
  <xr:revisionPtr revIDLastSave="0" documentId="13_ncr:1_{A6008357-DAB1-4F87-8385-B30F325142F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通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" l="1"/>
  <c r="D6" i="4" s="1"/>
  <c r="D22" i="4"/>
  <c r="D21" i="4"/>
  <c r="D20" i="4"/>
  <c r="E13" i="4"/>
  <c r="E4" i="4"/>
  <c r="E18" i="4" s="1"/>
  <c r="J3" i="4"/>
  <c r="J4" i="4" s="1"/>
  <c r="J5" i="4" l="1"/>
  <c r="J7" i="4" s="1"/>
  <c r="E22" i="4" s="1"/>
  <c r="J6" i="4" l="1"/>
  <c r="E21" i="4" s="1"/>
  <c r="E14" i="4" l="1"/>
  <c r="J8" i="4" l="1"/>
  <c r="D18" i="4" l="1"/>
  <c r="D17" i="4" s="1"/>
</calcChain>
</file>

<file path=xl/sharedStrings.xml><?xml version="1.0" encoding="utf-8"?>
<sst xmlns="http://schemas.openxmlformats.org/spreadsheetml/2006/main" count="46" uniqueCount="37">
  <si>
    <t>新規申し込み金額</t>
    <rPh sb="0" eb="2">
      <t>シンキ</t>
    </rPh>
    <rPh sb="2" eb="3">
      <t>モウ</t>
    </rPh>
    <rPh sb="4" eb="5">
      <t>コ</t>
    </rPh>
    <rPh sb="6" eb="8">
      <t>キンガク</t>
    </rPh>
    <phoneticPr fontId="2"/>
  </si>
  <si>
    <t>回</t>
    <rPh sb="0" eb="1">
      <t>カイ</t>
    </rPh>
    <phoneticPr fontId="2"/>
  </si>
  <si>
    <t>支払方法</t>
    <rPh sb="0" eb="2">
      <t>シハライ</t>
    </rPh>
    <rPh sb="2" eb="4">
      <t>ホウホウ</t>
    </rPh>
    <phoneticPr fontId="2"/>
  </si>
  <si>
    <t>ボーナス初回</t>
    <rPh sb="4" eb="6">
      <t>ショカイ</t>
    </rPh>
    <phoneticPr fontId="2"/>
  </si>
  <si>
    <t>以降</t>
    <rPh sb="0" eb="2">
      <t>イコウ</t>
    </rPh>
    <phoneticPr fontId="2"/>
  </si>
  <si>
    <t>初回</t>
    <rPh sb="0" eb="2">
      <t>ショカイ</t>
    </rPh>
    <phoneticPr fontId="2"/>
  </si>
  <si>
    <t>７月分</t>
    <rPh sb="1" eb="3">
      <t>ガツブン</t>
    </rPh>
    <phoneticPr fontId="2"/>
  </si>
  <si>
    <t>１月分</t>
    <rPh sb="1" eb="3">
      <t>ガツブン</t>
    </rPh>
    <phoneticPr fontId="2"/>
  </si>
  <si>
    <t>処理日</t>
    <rPh sb="0" eb="2">
      <t>ショリ</t>
    </rPh>
    <rPh sb="2" eb="3">
      <t>ビ</t>
    </rPh>
    <phoneticPr fontId="2"/>
  </si>
  <si>
    <t>月々</t>
    <rPh sb="0" eb="2">
      <t>ツキヅキ</t>
    </rPh>
    <phoneticPr fontId="2"/>
  </si>
  <si>
    <t>ボーナス</t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</si>
  <si>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</si>
  <si>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</si>
  <si>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ボーナス１月</t>
    <rPh sb="5" eb="6">
      <t>ガツ</t>
    </rPh>
    <phoneticPr fontId="2"/>
  </si>
  <si>
    <t>ボーナス金額</t>
    <rPh sb="4" eb="6">
      <t>キンガク</t>
    </rPh>
    <phoneticPr fontId="2"/>
  </si>
  <si>
    <t>(１：均等払い　２：ボーナス併用）</t>
    <rPh sb="3" eb="5">
      <t>キントウ</t>
    </rPh>
    <rPh sb="5" eb="6">
      <t>バラ</t>
    </rPh>
    <rPh sb="14" eb="16">
      <t>ヘイヨウ</t>
    </rPh>
    <phoneticPr fontId="2"/>
  </si>
  <si>
    <t>手数料年率</t>
    <rPh sb="0" eb="3">
      <t>テスウリョウ</t>
    </rPh>
    <rPh sb="3" eb="5">
      <t>ネンリツ</t>
    </rPh>
    <phoneticPr fontId="2"/>
  </si>
  <si>
    <t>1年・2年</t>
    <rPh sb="1" eb="2">
      <t>ネン</t>
    </rPh>
    <rPh sb="4" eb="5">
      <t>ネン</t>
    </rPh>
    <phoneticPr fontId="2"/>
  </si>
  <si>
    <t>3年・4年・5年</t>
    <rPh sb="1" eb="2">
      <t>ネン</t>
    </rPh>
    <rPh sb="4" eb="5">
      <t>ネン</t>
    </rPh>
    <rPh sb="7" eb="8">
      <t>ネン</t>
    </rPh>
    <phoneticPr fontId="2"/>
  </si>
  <si>
    <t>6年・7年</t>
    <rPh sb="1" eb="2">
      <t>ネン</t>
    </rPh>
    <rPh sb="4" eb="5">
      <t>ネン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</si>
  <si>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</si>
  <si>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</si>
  <si>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</si>
  <si>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</si>
  <si>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</si>
  <si>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r>
      <t>供給手数料</t>
    </r>
    <r>
      <rPr>
        <b/>
        <sz val="9"/>
        <color theme="1"/>
        <rFont val="BIZ UDゴシック"/>
        <family val="3"/>
        <charset val="128"/>
      </rPr>
      <t>（A*B*右記参考)</t>
    </r>
    <rPh sb="0" eb="2">
      <t>キョウキュウ</t>
    </rPh>
    <rPh sb="2" eb="5">
      <t>テスウリョウ</t>
    </rPh>
    <rPh sb="10" eb="12">
      <t>ウキ</t>
    </rPh>
    <rPh sb="12" eb="14">
      <t>サンコウ</t>
    </rPh>
    <phoneticPr fontId="2"/>
  </si>
  <si>
    <r>
      <t>総支払金額</t>
    </r>
    <r>
      <rPr>
        <b/>
        <sz val="12"/>
        <rFont val="BIZ UDゴシック"/>
        <family val="3"/>
        <charset val="128"/>
      </rPr>
      <t>(A＋C）</t>
    </r>
    <rPh sb="0" eb="1">
      <t>ソウ</t>
    </rPh>
    <rPh sb="1" eb="3">
      <t>シハライ</t>
    </rPh>
    <rPh sb="3" eb="5">
      <t>キンガク</t>
    </rPh>
    <phoneticPr fontId="2"/>
  </si>
  <si>
    <t>①～⑤を入力してください</t>
    <rPh sb="4" eb="6">
      <t>ニュウリョク</t>
    </rPh>
    <phoneticPr fontId="2"/>
  </si>
  <si>
    <r>
      <t>割賦年数　</t>
    </r>
    <r>
      <rPr>
        <sz val="12"/>
        <color theme="1"/>
        <rFont val="BIZ UDゴシック"/>
        <family val="3"/>
        <charset val="128"/>
      </rPr>
      <t>（最大７年）</t>
    </r>
    <rPh sb="0" eb="2">
      <t>カップ</t>
    </rPh>
    <rPh sb="2" eb="4">
      <t>ネンスウ</t>
    </rPh>
    <rPh sb="6" eb="8">
      <t>サイダイ</t>
    </rPh>
    <rPh sb="9" eb="10">
      <t>ネン</t>
    </rPh>
    <phoneticPr fontId="2"/>
  </si>
  <si>
    <t>※③均等払いを選択した場合は、④⑤に０を入力</t>
    <rPh sb="2" eb="4">
      <t>キントウ</t>
    </rPh>
    <rPh sb="4" eb="5">
      <t>バラ</t>
    </rPh>
    <rPh sb="7" eb="9">
      <t>センタク</t>
    </rPh>
    <rPh sb="11" eb="13">
      <t>バアイ</t>
    </rPh>
    <rPh sb="20" eb="22">
      <t>ニュウリョク</t>
    </rPh>
    <phoneticPr fontId="2"/>
  </si>
  <si>
    <t>使用方法</t>
    <rPh sb="0" eb="2">
      <t>シヨウ</t>
    </rPh>
    <rPh sb="2" eb="4">
      <t>ホウホウ</t>
    </rPh>
    <phoneticPr fontId="2"/>
  </si>
  <si>
    <t>（２０２２年１月現在）</t>
    <rPh sb="5" eb="6">
      <t>ネン</t>
    </rPh>
    <rPh sb="7" eb="8">
      <t>ガツ</t>
    </rPh>
    <rPh sb="8" eb="10">
      <t>ゲンザイ</t>
    </rPh>
    <phoneticPr fontId="2"/>
  </si>
  <si>
    <t>ボーナス７月</t>
    <rPh sb="5" eb="6">
      <t>ガツ</t>
    </rPh>
    <phoneticPr fontId="2"/>
  </si>
  <si>
    <t>注意事項</t>
    <rPh sb="0" eb="2">
      <t>チュウイ</t>
    </rPh>
    <rPh sb="2" eb="4">
      <t>ジコウ</t>
    </rPh>
    <phoneticPr fontId="2"/>
  </si>
  <si>
    <t>本シミュレーション結果は、ご指定いただいた項目に基づき算出した概算値です。実際のお借入にあたっては、本シミュレーション結果と異なる場合があります。</t>
    <phoneticPr fontId="2"/>
  </si>
  <si>
    <t>「自動車クレジット　購入シミュレーション（通常）」</t>
    <rPh sb="1" eb="4">
      <t>ジドウシャ</t>
    </rPh>
    <rPh sb="10" eb="12">
      <t>コウニュウ</t>
    </rPh>
    <rPh sb="21" eb="23">
      <t>ツウジョウ</t>
    </rPh>
    <phoneticPr fontId="2"/>
  </si>
  <si>
    <t>福島県学校生活協同組合</t>
    <rPh sb="0" eb="11">
      <t>フクシマケンガッコウセイカツキョウドウクミアイ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</si>
</sst>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;&quot;0&quot;;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BIZ UDゴシック"/>
      <family val="3"/>
      <charset val="128"/>
    </font>
    <font>
      <b/>
      <sz val="2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2"/>
      <name val="BIZ UDゴシック"/>
      <family val="3"/>
      <charset val="128"/>
    </font>
    <font>
      <sz val="18"/>
      <name val="BIZ UDゴシック"/>
      <family val="3"/>
      <charset val="128"/>
    </font>
    <font>
      <sz val="18"/>
      <color rgb="FF333333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38" fontId="0" fillId="0" borderId="0" xfId="1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Border="1">
      <alignment vertical="center"/>
    </xf>
    <xf numFmtId="38" fontId="7" fillId="0" borderId="4" xfId="1" applyFont="1" applyFill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4" borderId="25" xfId="0" applyFont="1" applyFill="1" applyBorder="1">
      <alignment vertical="center"/>
    </xf>
    <xf numFmtId="38" fontId="8" fillId="0" borderId="22" xfId="1" applyFont="1" applyFill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4" borderId="13" xfId="0" applyFont="1" applyFill="1" applyBorder="1">
      <alignment vertical="center"/>
    </xf>
    <xf numFmtId="176" fontId="8" fillId="3" borderId="16" xfId="0" applyNumberFormat="1" applyFont="1" applyFill="1" applyBorder="1" applyAlignment="1">
      <alignment horizontal="center" vertical="center"/>
    </xf>
    <xf numFmtId="176" fontId="8" fillId="3" borderId="17" xfId="0" applyNumberFormat="1" applyFont="1" applyFill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3" borderId="12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4" xfId="0" applyFont="1" applyFill="1" applyBorder="1">
      <alignment vertical="center"/>
    </xf>
    <xf numFmtId="176" fontId="8" fillId="3" borderId="18" xfId="0" applyNumberFormat="1" applyFont="1" applyFill="1" applyBorder="1" applyAlignment="1">
      <alignment horizontal="center" vertical="center"/>
    </xf>
    <xf numFmtId="176" fontId="8" fillId="3" borderId="19" xfId="0" applyNumberFormat="1" applyFont="1" applyFill="1" applyBorder="1" applyAlignment="1">
      <alignment horizontal="center" vertical="center"/>
    </xf>
    <xf numFmtId="0" fontId="8" fillId="4" borderId="1" xfId="0" applyFont="1" applyFill="1" applyBorder="1">
      <alignment vertical="center"/>
    </xf>
    <xf numFmtId="38" fontId="8" fillId="3" borderId="2" xfId="1" applyFont="1" applyFill="1" applyBorder="1">
      <alignment vertical="center"/>
    </xf>
    <xf numFmtId="38" fontId="8" fillId="3" borderId="1" xfId="1" applyFont="1" applyFill="1" applyBorder="1">
      <alignment vertical="center"/>
    </xf>
    <xf numFmtId="0" fontId="11" fillId="3" borderId="12" xfId="0" applyFont="1" applyFill="1" applyBorder="1">
      <alignment vertical="center"/>
    </xf>
    <xf numFmtId="0" fontId="8" fillId="3" borderId="6" xfId="0" applyFont="1" applyFill="1" applyBorder="1" applyAlignment="1">
      <alignment horizontal="center" vertical="center"/>
    </xf>
    <xf numFmtId="0" fontId="6" fillId="0" borderId="7" xfId="0" applyFont="1" applyBorder="1">
      <alignment vertical="center"/>
    </xf>
    <xf numFmtId="38" fontId="6" fillId="0" borderId="0" xfId="1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4" borderId="15" xfId="0" applyFont="1" applyFill="1" applyBorder="1">
      <alignment vertical="center"/>
    </xf>
    <xf numFmtId="38" fontId="8" fillId="3" borderId="20" xfId="1" applyFont="1" applyFill="1" applyBorder="1" applyAlignment="1">
      <alignment horizontal="right" vertical="center"/>
    </xf>
    <xf numFmtId="38" fontId="8" fillId="3" borderId="21" xfId="1" applyFont="1" applyFill="1" applyBorder="1" applyAlignment="1">
      <alignment horizontal="center" vertical="center"/>
    </xf>
    <xf numFmtId="0" fontId="8" fillId="0" borderId="7" xfId="0" applyFont="1" applyBorder="1">
      <alignment vertical="center"/>
    </xf>
    <xf numFmtId="38" fontId="8" fillId="0" borderId="0" xfId="1" applyFont="1" applyFill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4" borderId="3" xfId="0" applyFont="1" applyFill="1" applyBorder="1">
      <alignment vertical="center"/>
    </xf>
    <xf numFmtId="0" fontId="8" fillId="5" borderId="0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>
      <alignment vertical="center"/>
    </xf>
    <xf numFmtId="0" fontId="12" fillId="0" borderId="0" xfId="0" applyFont="1" applyBorder="1">
      <alignment vertical="center"/>
    </xf>
    <xf numFmtId="0" fontId="7" fillId="0" borderId="0" xfId="0" applyFont="1" applyBorder="1">
      <alignment vertical="center"/>
    </xf>
    <xf numFmtId="177" fontId="8" fillId="3" borderId="1" xfId="0" applyNumberFormat="1" applyFont="1" applyFill="1" applyBorder="1">
      <alignment vertical="center"/>
    </xf>
    <xf numFmtId="0" fontId="7" fillId="0" borderId="0" xfId="0" applyFont="1" applyFill="1" applyBorder="1">
      <alignment vertical="center"/>
    </xf>
    <xf numFmtId="177" fontId="11" fillId="3" borderId="1" xfId="0" applyNumberFormat="1" applyFont="1" applyFill="1" applyBorder="1">
      <alignment vertical="center"/>
    </xf>
    <xf numFmtId="0" fontId="11" fillId="3" borderId="1" xfId="0" applyFont="1" applyFill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10" xfId="1" applyFont="1" applyFill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38" fontId="13" fillId="0" borderId="22" xfId="1" applyFont="1" applyFill="1" applyBorder="1">
      <alignment vertical="center"/>
    </xf>
    <xf numFmtId="0" fontId="4" fillId="0" borderId="0" xfId="0" applyFont="1" applyBorder="1" applyAlignment="1"/>
    <xf numFmtId="0" fontId="16" fillId="0" borderId="0" xfId="0" applyFont="1" applyBorder="1" applyAlignment="1">
      <alignment horizontal="right" vertical="top"/>
    </xf>
    <xf numFmtId="0" fontId="15" fillId="0" borderId="10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"/>
  <sheetViews>
    <sheetView showGridLines="0" showRowColHeaders="0" tabSelected="1" workbookViewId="0">
      <selection activeCell="D15" sqref="D15"/>
    </sheetView>
  </sheetViews>
  <sheetFormatPr defaultRowHeight="13.5" x14ac:dyDescent="0.15"/>
  <cols>
    <col min="1" max="1" width="3.375" bestFit="1" customWidth="1"/>
    <col min="2" max="2" width="5.375" bestFit="1" customWidth="1"/>
    <col min="3" max="3" width="30.125" style="1" bestFit="1" customWidth="1"/>
    <col min="4" max="4" width="23.625" customWidth="1"/>
    <col min="5" max="5" width="5.5" style="2" bestFit="1" customWidth="1"/>
    <col min="6" max="6" width="5.375" bestFit="1" customWidth="1"/>
    <col min="7" max="7" width="5" customWidth="1"/>
    <col min="8" max="8" width="2.25" customWidth="1"/>
    <col min="9" max="9" width="20.125" bestFit="1" customWidth="1"/>
    <col min="10" max="10" width="18.625" customWidth="1"/>
    <col min="11" max="11" width="4.75" bestFit="1" customWidth="1"/>
    <col min="12" max="12" width="5.375" bestFit="1" customWidth="1"/>
  </cols>
  <sheetData>
    <row r="1" spans="1:15" s="3" customFormat="1" ht="29.25" customHeight="1" thickBot="1" x14ac:dyDescent="0.2">
      <c r="A1" s="4"/>
      <c r="B1" s="64" t="s">
        <v>35</v>
      </c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21.75" thickBot="1" x14ac:dyDescent="0.2">
      <c r="A2" s="5"/>
      <c r="B2" s="6"/>
      <c r="C2" s="7"/>
      <c r="D2" s="8"/>
      <c r="E2" s="7"/>
      <c r="F2" s="9"/>
      <c r="G2" s="7"/>
      <c r="H2" s="7"/>
      <c r="I2" s="7"/>
      <c r="J2" s="7"/>
      <c r="K2" s="7"/>
      <c r="L2" s="7"/>
      <c r="M2" s="58" t="s">
        <v>30</v>
      </c>
      <c r="N2" s="58"/>
      <c r="O2" s="58"/>
    </row>
    <row r="3" spans="1:15" ht="24.75" thickTop="1" thickBot="1" x14ac:dyDescent="0.2">
      <c r="A3" s="5"/>
      <c r="B3" s="10" t="s">
        <v>20</v>
      </c>
      <c r="C3" s="11" t="s">
        <v>0</v>
      </c>
      <c r="D3" s="54">
        <v>0</v>
      </c>
      <c r="E3" s="13"/>
      <c r="F3" s="14"/>
      <c r="G3" s="13"/>
      <c r="H3" s="13"/>
      <c r="I3" s="15" t="s">
        <v>8</v>
      </c>
      <c r="J3" s="16">
        <f ca="1">TODAY()</f>
        <v>44594</v>
      </c>
      <c r="K3" s="17"/>
      <c r="L3" s="13"/>
      <c r="M3" s="59" t="s">
        <v>27</v>
      </c>
      <c r="N3" s="60"/>
      <c r="O3" s="61"/>
    </row>
    <row r="4" spans="1:15" ht="24.75" thickTop="1" thickBot="1" x14ac:dyDescent="0.2">
      <c r="A4" s="5"/>
      <c r="B4" s="10" t="s">
        <v>21</v>
      </c>
      <c r="C4" s="11" t="s">
        <v>28</v>
      </c>
      <c r="D4" s="54">
        <v>0</v>
      </c>
      <c r="E4" s="19">
        <f>D4*12</f>
        <v>0</v>
      </c>
      <c r="F4" s="20" t="s">
        <v>1</v>
      </c>
      <c r="G4" s="13"/>
      <c r="H4" s="13"/>
      <c r="I4" s="21" t="s">
        <v>11</v>
      </c>
      <c r="J4" s="22">
        <f ca="1">DATE(YEAR(J3),MONTH(J3)+1,DAY(J3))</f>
        <v>44622</v>
      </c>
      <c r="K4" s="23"/>
      <c r="L4" s="18"/>
    </row>
    <row r="5" spans="1:15" ht="21" x14ac:dyDescent="0.15">
      <c r="A5" s="5"/>
      <c r="B5" s="67"/>
      <c r="C5" s="24" t="s">
        <v>25</v>
      </c>
      <c r="D5" s="25">
        <f>IF(D4=1,D3*D4*0.025,IF(D4=2,D3*D4*0.025,IF(D4=3,D3*D4*0.014,IF(D4=4,D3*D4*0.014,IF(D4=5,D3*D4*0.014,IF(D4=6,D3*D4*0.014,IF(D4=7,D3*D4*0.014,0)))))))</f>
        <v>0</v>
      </c>
      <c r="E5" s="13"/>
      <c r="F5" s="14"/>
      <c r="G5" s="13"/>
      <c r="H5" s="13"/>
      <c r="I5" s="21" t="s">
        <v>12</v>
      </c>
      <c r="J5" s="22">
        <f ca="1">DATE(YEAR(J4)+D4,MONTH(J4),DAY(J4))</f>
        <v>44622</v>
      </c>
      <c r="K5" s="23"/>
      <c r="L5" s="18"/>
    </row>
    <row r="6" spans="1:15" ht="21" x14ac:dyDescent="0.15">
      <c r="A6" s="5"/>
      <c r="B6" s="68"/>
      <c r="C6" s="24" t="s">
        <v>26</v>
      </c>
      <c r="D6" s="26">
        <f>D3+D5</f>
        <v>0</v>
      </c>
      <c r="E6" s="13"/>
      <c r="F6" s="14"/>
      <c r="G6" s="13"/>
      <c r="H6" s="13"/>
      <c r="I6" s="21" t="s">
        <v>32</v>
      </c>
      <c r="J6" s="27">
        <f ca="1">IF(COUNT(J4),(MONTH(J4)&lt;8)+(MONTH(J5)&gt;6)+YEAR(J5)-YEAR(J4)-1,"")</f>
        <v>0</v>
      </c>
      <c r="K6" s="28" t="s">
        <v>1</v>
      </c>
      <c r="L6" s="18"/>
    </row>
    <row r="7" spans="1:15" ht="21" x14ac:dyDescent="0.15">
      <c r="A7" s="5"/>
      <c r="B7" s="29"/>
      <c r="C7" s="30"/>
      <c r="D7" s="31"/>
      <c r="E7" s="32"/>
      <c r="F7" s="31"/>
      <c r="G7" s="13"/>
      <c r="H7" s="13"/>
      <c r="I7" s="21" t="s">
        <v>13</v>
      </c>
      <c r="J7" s="19">
        <f ca="1">IF(COUNT(J4),(MONTH(J4)&lt;2)+(MONTH(J5)&gt;0)+YEAR(J5)-YEAR(J4)-1,"")</f>
        <v>0</v>
      </c>
      <c r="K7" s="28" t="s">
        <v>1</v>
      </c>
      <c r="L7" s="18"/>
    </row>
    <row r="8" spans="1:15" ht="21.75" thickBot="1" x14ac:dyDescent="0.2">
      <c r="A8" s="5"/>
      <c r="B8" s="29"/>
      <c r="C8" s="30"/>
      <c r="D8" s="31"/>
      <c r="E8" s="32"/>
      <c r="F8" s="31"/>
      <c r="G8" s="13"/>
      <c r="H8" s="13"/>
      <c r="I8" s="33" t="s">
        <v>14</v>
      </c>
      <c r="J8" s="34">
        <f>D13+D14*E14</f>
        <v>0</v>
      </c>
      <c r="K8" s="35"/>
      <c r="L8" s="18"/>
    </row>
    <row r="9" spans="1:15" ht="21.75" thickBot="1" x14ac:dyDescent="0.2">
      <c r="A9" s="5"/>
      <c r="B9" s="36"/>
      <c r="C9" s="13"/>
      <c r="D9" s="37"/>
      <c r="E9" s="13"/>
      <c r="F9" s="14"/>
      <c r="G9" s="13"/>
      <c r="H9" s="13"/>
      <c r="I9" s="13"/>
      <c r="J9" s="13"/>
      <c r="K9" s="13"/>
      <c r="L9" s="18"/>
    </row>
    <row r="10" spans="1:15" ht="24.75" thickTop="1" thickBot="1" x14ac:dyDescent="0.2">
      <c r="A10" s="5"/>
      <c r="B10" s="10" t="s">
        <v>22</v>
      </c>
      <c r="C10" s="11" t="s">
        <v>2</v>
      </c>
      <c r="D10" s="54"/>
      <c r="E10" s="65" t="s">
        <v>15</v>
      </c>
      <c r="F10" s="65"/>
      <c r="G10" s="65"/>
      <c r="H10" s="65"/>
      <c r="I10" s="65"/>
      <c r="J10" s="65"/>
      <c r="K10" s="13"/>
      <c r="L10" s="18"/>
    </row>
    <row r="11" spans="1:15" ht="21" x14ac:dyDescent="0.15">
      <c r="A11" s="5"/>
      <c r="B11" s="38"/>
      <c r="C11" s="13"/>
      <c r="D11" s="37"/>
      <c r="E11" s="13"/>
      <c r="F11" s="14"/>
      <c r="G11" s="13"/>
      <c r="H11" s="13"/>
      <c r="I11" s="13"/>
      <c r="J11" s="13"/>
      <c r="K11" s="13"/>
      <c r="L11" s="18"/>
    </row>
    <row r="12" spans="1:15" ht="21.75" thickBot="1" x14ac:dyDescent="0.2">
      <c r="A12" s="5"/>
      <c r="B12" s="38"/>
      <c r="C12" s="55" t="s">
        <v>29</v>
      </c>
      <c r="D12" s="37"/>
      <c r="E12" s="13"/>
      <c r="F12" s="14"/>
      <c r="G12" s="13"/>
      <c r="H12" s="13"/>
      <c r="I12" s="13"/>
      <c r="J12" s="13"/>
      <c r="K12" s="13"/>
      <c r="L12" s="18"/>
    </row>
    <row r="13" spans="1:15" ht="22.5" thickTop="1" thickBot="1" x14ac:dyDescent="0.2">
      <c r="A13" s="5"/>
      <c r="B13" s="10" t="s">
        <v>23</v>
      </c>
      <c r="C13" s="39" t="s">
        <v>3</v>
      </c>
      <c r="D13" s="12">
        <v>0</v>
      </c>
      <c r="E13" s="19">
        <f>IF(D10=2,1,0)</f>
        <v>0</v>
      </c>
      <c r="F13" s="20" t="s">
        <v>1</v>
      </c>
      <c r="G13" s="13"/>
      <c r="H13" s="13"/>
      <c r="I13" s="66" t="s">
        <v>16</v>
      </c>
      <c r="J13" s="66"/>
      <c r="K13" s="13"/>
      <c r="L13" s="18"/>
    </row>
    <row r="14" spans="1:15" ht="22.5" thickTop="1" thickBot="1" x14ac:dyDescent="0.2">
      <c r="A14" s="40"/>
      <c r="B14" s="10" t="s">
        <v>24</v>
      </c>
      <c r="C14" s="39" t="s">
        <v>4</v>
      </c>
      <c r="D14" s="12">
        <v>0</v>
      </c>
      <c r="E14" s="19">
        <f>IF(D10=2,J6+J7-1,0)</f>
        <v>0</v>
      </c>
      <c r="F14" s="20" t="s">
        <v>1</v>
      </c>
      <c r="G14" s="13"/>
      <c r="H14" s="13"/>
      <c r="I14" s="41" t="s">
        <v>17</v>
      </c>
      <c r="J14" s="42">
        <v>2.5000000000000001E-2</v>
      </c>
      <c r="K14" s="43"/>
      <c r="L14" s="18"/>
    </row>
    <row r="15" spans="1:15" ht="21" x14ac:dyDescent="0.15">
      <c r="A15" s="5"/>
      <c r="B15" s="36"/>
      <c r="C15" s="13"/>
      <c r="D15" s="37"/>
      <c r="E15" s="13"/>
      <c r="F15" s="14"/>
      <c r="G15" s="13"/>
      <c r="H15" s="13"/>
      <c r="I15" s="41" t="s">
        <v>18</v>
      </c>
      <c r="J15" s="42">
        <v>1.4E-2</v>
      </c>
      <c r="K15" s="13"/>
      <c r="L15" s="18"/>
    </row>
    <row r="16" spans="1:15" ht="21" x14ac:dyDescent="0.15">
      <c r="A16" s="5"/>
      <c r="B16" s="36"/>
      <c r="C16" s="44" t="s">
        <v>9</v>
      </c>
      <c r="D16" s="37"/>
      <c r="E16" s="13"/>
      <c r="F16" s="14"/>
      <c r="G16" s="13"/>
      <c r="H16" s="13"/>
      <c r="I16" s="41" t="s">
        <v>19</v>
      </c>
      <c r="J16" s="42">
        <v>1.4E-2</v>
      </c>
      <c r="K16" s="13"/>
      <c r="L16" s="18"/>
    </row>
    <row r="17" spans="1:12" ht="21" x14ac:dyDescent="0.15">
      <c r="A17" s="5"/>
      <c r="B17" s="36"/>
      <c r="C17" s="24" t="s">
        <v>5</v>
      </c>
      <c r="D17" s="26" t="e">
        <f>(D6-J8)-(D18*E18)</f>
        <v>#DIV/0!</v>
      </c>
      <c r="E17" s="13"/>
      <c r="F17" s="14"/>
      <c r="G17" s="13"/>
      <c r="H17" s="13"/>
      <c r="I17" s="13"/>
      <c r="J17" s="56" t="s">
        <v>31</v>
      </c>
      <c r="K17" s="13"/>
      <c r="L17" s="18"/>
    </row>
    <row r="18" spans="1:12" ht="21" x14ac:dyDescent="0.15">
      <c r="A18" s="5"/>
      <c r="B18" s="36"/>
      <c r="C18" s="24" t="s">
        <v>4</v>
      </c>
      <c r="D18" s="26" t="e">
        <f>IF(D10=1,ROUNDDOWN(D6/E4,-2),ROUNDDOWN((D6-J8)/E4,-2))</f>
        <v>#DIV/0!</v>
      </c>
      <c r="E18" s="45">
        <f>E4-1</f>
        <v>-1</v>
      </c>
      <c r="F18" s="20" t="s">
        <v>1</v>
      </c>
      <c r="G18" s="13"/>
      <c r="H18" s="13"/>
      <c r="I18" s="62" t="s">
        <v>33</v>
      </c>
      <c r="J18" s="62"/>
      <c r="K18" s="13"/>
      <c r="L18" s="18"/>
    </row>
    <row r="19" spans="1:12" ht="21" x14ac:dyDescent="0.15">
      <c r="A19" s="5"/>
      <c r="B19" s="36"/>
      <c r="C19" s="46" t="s">
        <v>10</v>
      </c>
      <c r="D19" s="37"/>
      <c r="E19" s="13"/>
      <c r="F19" s="14"/>
      <c r="G19" s="13"/>
      <c r="H19" s="13"/>
      <c r="I19" s="63" t="s">
        <v>34</v>
      </c>
      <c r="J19" s="63"/>
      <c r="K19" s="13"/>
      <c r="L19" s="18"/>
    </row>
    <row r="20" spans="1:12" ht="21" x14ac:dyDescent="0.15">
      <c r="A20" s="5"/>
      <c r="B20" s="36"/>
      <c r="C20" s="24" t="s">
        <v>3</v>
      </c>
      <c r="D20" s="26">
        <f>D13</f>
        <v>0</v>
      </c>
      <c r="E20" s="13"/>
      <c r="F20" s="14"/>
      <c r="G20" s="13"/>
      <c r="H20" s="13"/>
      <c r="I20" s="63"/>
      <c r="J20" s="63"/>
      <c r="K20" s="13"/>
      <c r="L20" s="18"/>
    </row>
    <row r="21" spans="1:12" ht="21" x14ac:dyDescent="0.15">
      <c r="A21" s="5"/>
      <c r="B21" s="36"/>
      <c r="C21" s="24" t="s">
        <v>6</v>
      </c>
      <c r="D21" s="26">
        <f>D14</f>
        <v>0</v>
      </c>
      <c r="E21" s="47">
        <f ca="1">IF(D10=1,0,(IF(MONTH(J4)&lt;=7,J6-1,J6)))</f>
        <v>-1</v>
      </c>
      <c r="F21" s="20" t="s">
        <v>1</v>
      </c>
      <c r="G21" s="13"/>
      <c r="H21" s="13"/>
      <c r="I21" s="63"/>
      <c r="J21" s="63"/>
      <c r="K21" s="13"/>
      <c r="L21" s="18"/>
    </row>
    <row r="22" spans="1:12" ht="21" x14ac:dyDescent="0.15">
      <c r="A22" s="5"/>
      <c r="B22" s="36"/>
      <c r="C22" s="24" t="s">
        <v>7</v>
      </c>
      <c r="D22" s="26">
        <f>D14</f>
        <v>0</v>
      </c>
      <c r="E22" s="48">
        <f ca="1">IF(D10=1,0,IF(MONTH(J4)&gt;=7,J7-1,J7))</f>
        <v>0</v>
      </c>
      <c r="F22" s="20" t="s">
        <v>1</v>
      </c>
      <c r="G22" s="13"/>
      <c r="H22" s="13"/>
      <c r="I22" s="63"/>
      <c r="J22" s="63"/>
      <c r="K22" s="13"/>
      <c r="L22" s="18"/>
    </row>
    <row r="23" spans="1:12" ht="21.75" thickBot="1" x14ac:dyDescent="0.2">
      <c r="A23" s="5"/>
      <c r="B23" s="49"/>
      <c r="C23" s="50"/>
      <c r="D23" s="51"/>
      <c r="E23" s="50"/>
      <c r="F23" s="52"/>
      <c r="G23" s="50"/>
      <c r="H23" s="50"/>
      <c r="I23" s="57" t="s">
        <v>36</v>
      </c>
      <c r="J23" s="57"/>
      <c r="K23" s="50"/>
      <c r="L23" s="53"/>
    </row>
  </sheetData>
  <sheetProtection algorithmName="SHA-512" hashValue="08plDl6nkKaeKjarw86IO93WjY2xHTfzEkhoyAkU67/ALfW0LOM4dBXbdbCHOLmrWIopbj0GvOoGOCCLCbNzNQ==" saltValue="ZI9BtjNowTYIQEJ3tKc4pQ==" spinCount="100000" sheet="1" objects="1" scenarios="1"/>
  <protectedRanges>
    <protectedRange sqref="D13:D14 D3:D4 D10" name="範囲1"/>
  </protectedRanges>
  <mergeCells count="9">
    <mergeCell ref="B1:L1"/>
    <mergeCell ref="E10:J10"/>
    <mergeCell ref="I13:J13"/>
    <mergeCell ref="B5:B6"/>
    <mergeCell ref="I23:J23"/>
    <mergeCell ref="M2:O2"/>
    <mergeCell ref="M3:O3"/>
    <mergeCell ref="I18:J18"/>
    <mergeCell ref="I19:J22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ｓｔｎ005</dc:creator>
  <cp:lastModifiedBy>Hewlett-Packard Company</cp:lastModifiedBy>
  <dcterms:created xsi:type="dcterms:W3CDTF">2011-04-08T01:43:35Z</dcterms:created>
  <dcterms:modified xsi:type="dcterms:W3CDTF">2022-02-02T01:33:02Z</dcterms:modified>
</cp:coreProperties>
</file>